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STO Procurements - Major\STO - MERCHANT BANKING SVCS\MERCHANT SERVICES 2018\"/>
    </mc:Choice>
  </mc:AlternateContent>
  <bookViews>
    <workbookView xWindow="0" yWindow="0" windowWidth="24000" windowHeight="14235"/>
  </bookViews>
  <sheets>
    <sheet name="Sheet1" sheetId="1" r:id="rId1"/>
  </sheets>
  <definedNames>
    <definedName name="_xlnm.Print_Area" localSheetId="0">Sheet1!$A:$E</definedName>
    <definedName name="_xlnm.Print_Titles" localSheetId="0">Sheet1!$11:$13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5" i="1"/>
  <c r="C23" i="1"/>
  <c r="C24" i="1"/>
  <c r="C104" i="1" l="1"/>
  <c r="C57" i="1"/>
  <c r="C56" i="1"/>
  <c r="C55" i="1"/>
  <c r="C54" i="1"/>
  <c r="C53" i="1"/>
  <c r="C52" i="1"/>
  <c r="C40" i="1"/>
  <c r="C34" i="1"/>
  <c r="C33" i="1"/>
  <c r="C32" i="1"/>
  <c r="C31" i="1"/>
  <c r="C30" i="1"/>
  <c r="C44" i="1"/>
  <c r="C43" i="1"/>
  <c r="C45" i="1"/>
  <c r="E94" i="1" l="1"/>
  <c r="C103" i="1" l="1"/>
  <c r="C102" i="1"/>
  <c r="C101" i="1"/>
  <c r="C106" i="1" s="1"/>
  <c r="C100" i="1"/>
  <c r="C28" i="1" l="1"/>
  <c r="E66" i="1" l="1"/>
  <c r="E74" i="1" l="1"/>
  <c r="E96" i="1" s="1"/>
  <c r="C69" i="1"/>
  <c r="C42" i="1"/>
  <c r="C36" i="1" l="1"/>
  <c r="C35" i="1"/>
  <c r="C47" i="1" l="1"/>
  <c r="C41" i="1" l="1"/>
</calcChain>
</file>

<file path=xl/sharedStrings.xml><?xml version="1.0" encoding="utf-8"?>
<sst xmlns="http://schemas.openxmlformats.org/spreadsheetml/2006/main" count="186" uniqueCount="127">
  <si>
    <t>VOLUMES</t>
  </si>
  <si>
    <t>PIN DEBIT</t>
  </si>
  <si>
    <t>GATEWAY ACCESS FEE</t>
  </si>
  <si>
    <t>SETTLEMENT FEE</t>
  </si>
  <si>
    <t>ECHECK TRANSACTION FEE</t>
  </si>
  <si>
    <t>ECHECK GUARANTEE FEE</t>
  </si>
  <si>
    <t>CHARGEBACK FEE</t>
  </si>
  <si>
    <t>TRANSACTION</t>
  </si>
  <si>
    <t>UNIT</t>
  </si>
  <si>
    <t>PRICE</t>
  </si>
  <si>
    <t>COSTS</t>
  </si>
  <si>
    <t>WEBSITE GATEWAY SERVICES (MONTHLY)</t>
  </si>
  <si>
    <t>WEBSITE GATEWAY SERVICES APPLICATION FEE</t>
  </si>
  <si>
    <t>MERCHANT SERVICES EQUIPMENT APPLICATION FEE</t>
  </si>
  <si>
    <t xml:space="preserve">AUTHORIZATION FEE - VISA </t>
  </si>
  <si>
    <t>AUTHORIZATION FEE - MASTERCARD</t>
  </si>
  <si>
    <t>AUTHORIZATION FEE - DISCOVER</t>
  </si>
  <si>
    <t>AUTHORIZATION FEE - AMEX</t>
  </si>
  <si>
    <t>FREQUENCY</t>
  </si>
  <si>
    <t>PER TRANSACTION</t>
  </si>
  <si>
    <t>WIRELESS FEE</t>
  </si>
  <si>
    <t>MONTHLY/ACCT</t>
  </si>
  <si>
    <t>WIRELESS ACCESS FEE</t>
  </si>
  <si>
    <t xml:space="preserve">TOKENIZATION &amp; ENCRYPTION FEES                                                                                         </t>
  </si>
  <si>
    <t>PER ITEM</t>
  </si>
  <si>
    <t>PER ACCOUNT</t>
  </si>
  <si>
    <t>PER HOUR</t>
  </si>
  <si>
    <t>SERVICE FEES (BEYOND INTERCHANGE PASS THROUGH PRICING)</t>
  </si>
  <si>
    <t>WEBSITE GATEWAY SERVICES DESIGN/CUSTOMIZATION SUPPORT (HOURLY)</t>
  </si>
  <si>
    <t>PCI/DSS COMPLIANCE &amp; SECURITY SELF-ASSESSMENT REPORTING SUPPORT</t>
  </si>
  <si>
    <t>ANNUAL/ACCT</t>
  </si>
  <si>
    <t>TERMINAL AND PC SERVICES FEES (SPECIFY EQUIPMENT -MANUFACTURER &amp; MODEL)</t>
  </si>
  <si>
    <t xml:space="preserve">Equipment/Terminals </t>
  </si>
  <si>
    <t>Per Unit</t>
  </si>
  <si>
    <t>Pos System</t>
  </si>
  <si>
    <t>Scanners</t>
  </si>
  <si>
    <t>Any other equipment Fees</t>
  </si>
  <si>
    <t>Quantity</t>
  </si>
  <si>
    <t>Pin Pad-Lease</t>
  </si>
  <si>
    <t>Pin Pad-Rental</t>
  </si>
  <si>
    <t>Pin Pad-Purchase</t>
  </si>
  <si>
    <t>ACH FEE</t>
  </si>
  <si>
    <t>ACH PER ITEM FEE</t>
  </si>
  <si>
    <t>ACH WARRANTY FEE</t>
  </si>
  <si>
    <t>PER BATCH</t>
  </si>
  <si>
    <t>VOICE AUTHORIZATION FEE (IVR) - AUTOMATED SYSTEM</t>
  </si>
  <si>
    <t>VOICE AUTHORIZATION FEE (IVR) - LIVE SUPPORT</t>
  </si>
  <si>
    <t>ANNUAL</t>
  </si>
  <si>
    <t>(Address):</t>
  </si>
  <si>
    <t>(Firm Name):</t>
  </si>
  <si>
    <t>TOTAL</t>
  </si>
  <si>
    <t>MISCELLANEOUS RECURRING FEES</t>
  </si>
  <si>
    <t>UNIT PRICE</t>
  </si>
  <si>
    <t>TOTAL COST</t>
  </si>
  <si>
    <t>In compliance with the RFP and with all terms and conditions set forth therein, the undersigned represents that he/she has full authority to submit the above Price Proposal and any attached Price Supplement.</t>
  </si>
  <si>
    <t>Firm Name:</t>
  </si>
  <si>
    <t>Authorized Official:</t>
  </si>
  <si>
    <t>Typed name:</t>
  </si>
  <si>
    <t>Title:</t>
  </si>
  <si>
    <t>Date:</t>
  </si>
  <si>
    <t xml:space="preserve">Include pricing for any other services beyond those requested in this RFP that the Offeror believes could offer additional benefits for the State. </t>
  </si>
  <si>
    <t>OTHER RECURRING SERVICE FEES</t>
  </si>
  <si>
    <t>OTHER MISCELLANEOUS RECURRING FEES</t>
  </si>
  <si>
    <t>MISCELLANEOUS ONE-TIME/PER OCCURANCE FEES</t>
  </si>
  <si>
    <t>OTHER ONE-TIME/PER OCCURANCE FEES</t>
  </si>
  <si>
    <t>CARD UPDATER SERVICE FEE  - MASTERCARD</t>
  </si>
  <si>
    <r>
      <t>Based on your review of the background information, specific needs, and requirements, provide</t>
    </r>
    <r>
      <rPr>
        <u/>
        <sz val="11"/>
        <color theme="1"/>
        <rFont val="Cambria"/>
        <family val="1"/>
      </rPr>
      <t xml:space="preserve"> pricing detail</t>
    </r>
    <r>
      <rPr>
        <sz val="11"/>
        <color theme="1"/>
        <rFont val="Cambria"/>
        <family val="1"/>
      </rPr>
      <t xml:space="preserve"> related to any optional approaches to this service which have not been specifically requested or which would enhance efficiency and/or reduce costs.  </t>
    </r>
  </si>
  <si>
    <t xml:space="preserve">  DAILY DEPOSIT ACTIVITY REPORT</t>
  </si>
  <si>
    <t xml:space="preserve">  MONTHLY SUMMARY DEPOSIT REPORT</t>
  </si>
  <si>
    <t xml:space="preserve">  MONTHLY CHARGEBACK ACTIVITY REPORT</t>
  </si>
  <si>
    <t xml:space="preserve">  CHARGEBACK ACTIVITY REPORT PER OCCURRENCE</t>
  </si>
  <si>
    <t xml:space="preserve">  DETAILED TRANSACTION ACTIVITY UPON REQUEST</t>
  </si>
  <si>
    <t xml:space="preserve">  SEPARATE AGENCY MONTHLY INVOICES</t>
  </si>
  <si>
    <t xml:space="preserve">  MONTHLY CONSOLIDATED SUMMARY REPORT TO TREASURER</t>
  </si>
  <si>
    <t xml:space="preserve">  QUARTERLY REPORTS BY STATE AGENCY TO TREASURER</t>
  </si>
  <si>
    <t xml:space="preserve">  QUARTERLY INVOICE FEES SUMMARY REPORT TO TREASURER</t>
  </si>
  <si>
    <t xml:space="preserve">  QUARTERLY NEW AND EXISTING MERCHANT TRACKER TO TREASURER</t>
  </si>
  <si>
    <t xml:space="preserve">  QUARTERLY SUMMARY NOTIFICATION REPORT TO TREASURER</t>
  </si>
  <si>
    <t xml:space="preserve">  ANNUAL REPORTS TO TREASURER</t>
  </si>
  <si>
    <t>HARD COPY REPORTS: AS REQUESTED FOR REPORTS LISTED ABOVE</t>
  </si>
  <si>
    <t>DAILY/ACCOUNT</t>
  </si>
  <si>
    <t>UPON REQUEST</t>
  </si>
  <si>
    <t>MONTHLY</t>
  </si>
  <si>
    <t>QUARTERLY</t>
  </si>
  <si>
    <t xml:space="preserve">ONLINE REPORTING: </t>
  </si>
  <si>
    <t>TOTAL ANNUAL COST</t>
  </si>
  <si>
    <t>UNIT PRICE 
PER MONTH</t>
  </si>
  <si>
    <t>Annual Recurring Service Fees</t>
  </si>
  <si>
    <t>One-Time Service Fees</t>
  </si>
  <si>
    <t>Terminal and PC Services Fees</t>
  </si>
  <si>
    <t>Total Combined Annual Fees</t>
  </si>
  <si>
    <t xml:space="preserve">CARD UPDATER SERVICE FEE  - VISA </t>
  </si>
  <si>
    <t xml:space="preserve">CARD UPDATER SERVICE FEE  - DISCOVER </t>
  </si>
  <si>
    <t xml:space="preserve">CARD UPDATER SERVICE FEE  - AMEX </t>
  </si>
  <si>
    <t>REPORTING FEES</t>
  </si>
  <si>
    <t>FEES FOR ADDITIONAL SPECIALIZED SERVICES</t>
  </si>
  <si>
    <t>PROCESSING FEE  - VISA</t>
  </si>
  <si>
    <t>PROCESSING FEE  - MASTERCARD</t>
  </si>
  <si>
    <t>PROCESSING FEE  - DISCOVER</t>
  </si>
  <si>
    <t>PROCESSING FEE  - AMEX</t>
  </si>
  <si>
    <t>INTERNET AUTHORIZATION FEE</t>
  </si>
  <si>
    <t>WEBSITE GATEWAY SERVICES CONVERSION FEE</t>
  </si>
  <si>
    <t>CARD UPDATER SETUP FEE</t>
  </si>
  <si>
    <t>CARD UPDATER MONTHLY FEES</t>
  </si>
  <si>
    <t>PER MONTH</t>
  </si>
  <si>
    <t>ADDRESS VERIFICATION FEE</t>
  </si>
  <si>
    <t>PER ATTEMPT</t>
  </si>
  <si>
    <t>EMV Terminal-Lease</t>
  </si>
  <si>
    <t>EMV Terminal-Rental</t>
  </si>
  <si>
    <t>EMV Terminal-Purchase</t>
  </si>
  <si>
    <t>EMV Terminal-Pin Pads</t>
  </si>
  <si>
    <t>EMV Terminal-Reprogramming Fees</t>
  </si>
  <si>
    <t>Pin Pad-Reprogramming Fees</t>
  </si>
  <si>
    <t>iPad Purchase</t>
  </si>
  <si>
    <t>iPad Rental</t>
  </si>
  <si>
    <t>iPad and Mobile Phone Solutions</t>
  </si>
  <si>
    <t>Per Month Per Device</t>
  </si>
  <si>
    <t>APPENDIX A-2  –  PRICE - MERCHANT SERVICES</t>
  </si>
  <si>
    <t>Request for Proposals for Merchant Services</t>
  </si>
  <si>
    <t xml:space="preserve">RFP # MS-10052018                                                                        </t>
  </si>
  <si>
    <t>iPad and Mobile Phone Solutions - Reprogramming Fees</t>
  </si>
  <si>
    <t>CARD NOT PRESENT FEE - VISA</t>
  </si>
  <si>
    <t>CARD NOT PRESENT FEE - MASTERCARD</t>
  </si>
  <si>
    <t>CARD NOT PRESENT FEE - DISCOVER</t>
  </si>
  <si>
    <t>CARD NOT PRESENT FEE - AMEX</t>
  </si>
  <si>
    <t>SHA FLAT FEE PER TRANSACTION IN LIEU OF PERCENTAGE BASED FEES</t>
  </si>
  <si>
    <t>REVISED 11/19/2018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</si>
</sst>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u/>
      <sz val="11"/>
      <color theme="1"/>
      <name val="Cambria"/>
      <family val="1"/>
    </font>
    <font>
      <sz val="11"/>
      <color theme="1"/>
      <name val="Cambria"/>
      <family val="1"/>
    </font>
    <font>
      <b/>
      <u/>
      <sz val="11"/>
      <color theme="1"/>
      <name val="Cambria"/>
      <family val="1"/>
    </font>
    <font>
      <b/>
      <sz val="11"/>
      <color theme="0"/>
      <name val="Cambria"/>
      <family val="1"/>
    </font>
    <font>
      <sz val="11"/>
      <color theme="0"/>
      <name val="Cambria"/>
      <family val="1"/>
    </font>
    <font>
      <b/>
      <sz val="12"/>
      <color theme="1"/>
      <name val="Cambria"/>
      <family val="1"/>
    </font>
    <font>
      <b/>
      <sz val="11"/>
      <name val="Cambria"/>
      <family val="1"/>
    </font>
    <font>
      <sz val="9"/>
      <color theme="1"/>
      <name val="Cambria"/>
      <family val="1"/>
    </font>
    <font>
      <sz val="11"/>
      <color rgb="FFFF0000"/>
      <name val="Cambria"/>
      <family val="1"/>
    </font>
    <font>
      <b/>
      <sz val="11"/>
      <color rgb="FFFF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/>
    <xf numFmtId="44" fontId="4" fillId="0" borderId="0" xfId="1" applyFont="1" applyAlignment="1">
      <alignment horizontal="center"/>
    </xf>
    <xf numFmtId="44" fontId="4" fillId="0" borderId="0" xfId="1" applyFont="1"/>
    <xf numFmtId="44" fontId="4" fillId="0" borderId="0" xfId="1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Fill="1"/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3" xfId="0" applyFont="1" applyBorder="1" applyAlignment="1">
      <alignment horizontal="center"/>
    </xf>
    <xf numFmtId="164" fontId="4" fillId="0" borderId="0" xfId="2" applyNumberFormat="1" applyFont="1"/>
    <xf numFmtId="0" fontId="4" fillId="2" borderId="5" xfId="0" applyFont="1" applyFill="1" applyBorder="1"/>
    <xf numFmtId="44" fontId="2" fillId="2" borderId="5" xfId="1" applyFont="1" applyFill="1" applyBorder="1" applyAlignment="1">
      <alignment horizontal="center"/>
    </xf>
    <xf numFmtId="164" fontId="2" fillId="2" borderId="4" xfId="2" applyNumberFormat="1" applyFont="1" applyFill="1" applyBorder="1" applyAlignment="1">
      <alignment horizontal="center"/>
    </xf>
    <xf numFmtId="164" fontId="2" fillId="2" borderId="5" xfId="2" applyNumberFormat="1" applyFont="1" applyFill="1" applyBorder="1" applyAlignment="1">
      <alignment horizontal="center"/>
    </xf>
    <xf numFmtId="44" fontId="4" fillId="2" borderId="4" xfId="1" applyFont="1" applyFill="1" applyBorder="1"/>
    <xf numFmtId="44" fontId="2" fillId="2" borderId="4" xfId="1" applyFont="1" applyFill="1" applyBorder="1" applyAlignment="1">
      <alignment horizontal="center"/>
    </xf>
    <xf numFmtId="44" fontId="4" fillId="0" borderId="6" xfId="1" applyFont="1" applyBorder="1" applyAlignment="1">
      <alignment horizontal="center"/>
    </xf>
    <xf numFmtId="164" fontId="4" fillId="0" borderId="6" xfId="2" applyNumberFormat="1" applyFont="1" applyBorder="1"/>
    <xf numFmtId="44" fontId="4" fillId="0" borderId="6" xfId="1" applyFont="1" applyBorder="1"/>
    <xf numFmtId="164" fontId="4" fillId="0" borderId="6" xfId="2" applyNumberFormat="1" applyFont="1" applyFill="1" applyBorder="1"/>
    <xf numFmtId="164" fontId="4" fillId="0" borderId="6" xfId="2" applyNumberFormat="1" applyFont="1" applyBorder="1" applyAlignment="1">
      <alignment horizontal="center"/>
    </xf>
    <xf numFmtId="164" fontId="2" fillId="0" borderId="6" xfId="2" applyNumberFormat="1" applyFont="1" applyFill="1" applyBorder="1" applyAlignment="1">
      <alignment horizontal="center"/>
    </xf>
    <xf numFmtId="44" fontId="2" fillId="0" borderId="6" xfId="1" applyFont="1" applyBorder="1" applyAlignment="1">
      <alignment horizontal="center"/>
    </xf>
    <xf numFmtId="44" fontId="4" fillId="0" borderId="7" xfId="1" applyFont="1" applyBorder="1" applyAlignment="1">
      <alignment horizontal="center"/>
    </xf>
    <xf numFmtId="164" fontId="4" fillId="0" borderId="7" xfId="2" applyNumberFormat="1" applyFont="1" applyBorder="1"/>
    <xf numFmtId="44" fontId="4" fillId="0" borderId="7" xfId="1" applyFont="1" applyBorder="1"/>
    <xf numFmtId="44" fontId="6" fillId="3" borderId="8" xfId="1" applyFont="1" applyFill="1" applyBorder="1" applyAlignment="1">
      <alignment horizontal="center"/>
    </xf>
    <xf numFmtId="164" fontId="6" fillId="3" borderId="8" xfId="2" applyNumberFormat="1" applyFont="1" applyFill="1" applyBorder="1"/>
    <xf numFmtId="44" fontId="6" fillId="3" borderId="8" xfId="1" applyFont="1" applyFill="1" applyBorder="1"/>
    <xf numFmtId="164" fontId="4" fillId="0" borderId="0" xfId="2" applyNumberFormat="1" applyFont="1" applyBorder="1"/>
    <xf numFmtId="44" fontId="4" fillId="0" borderId="0" xfId="1" applyFont="1" applyBorder="1"/>
    <xf numFmtId="0" fontId="8" fillId="0" borderId="0" xfId="0" applyFont="1" applyAlignment="1">
      <alignment horizontal="left" vertical="center" wrapText="1"/>
    </xf>
    <xf numFmtId="44" fontId="4" fillId="0" borderId="3" xfId="1" applyFont="1" applyBorder="1"/>
    <xf numFmtId="44" fontId="4" fillId="0" borderId="8" xfId="1" applyFont="1" applyBorder="1" applyAlignment="1">
      <alignment horizontal="center"/>
    </xf>
    <xf numFmtId="44" fontId="4" fillId="0" borderId="8" xfId="1" applyFont="1" applyBorder="1"/>
    <xf numFmtId="0" fontId="2" fillId="0" borderId="0" xfId="0" applyFont="1" applyBorder="1"/>
    <xf numFmtId="0" fontId="2" fillId="2" borderId="9" xfId="0" applyFont="1" applyFill="1" applyBorder="1"/>
    <xf numFmtId="44" fontId="4" fillId="2" borderId="10" xfId="1" applyFont="1" applyFill="1" applyBorder="1" applyAlignment="1">
      <alignment horizontal="center"/>
    </xf>
    <xf numFmtId="164" fontId="2" fillId="2" borderId="10" xfId="2" applyNumberFormat="1" applyFont="1" applyFill="1" applyBorder="1" applyAlignment="1">
      <alignment horizontal="center"/>
    </xf>
    <xf numFmtId="44" fontId="2" fillId="2" borderId="10" xfId="1" applyFont="1" applyFill="1" applyBorder="1" applyAlignment="1">
      <alignment horizontal="center"/>
    </xf>
    <xf numFmtId="44" fontId="2" fillId="2" borderId="11" xfId="1" applyFont="1" applyFill="1" applyBorder="1" applyAlignment="1">
      <alignment horizontal="center"/>
    </xf>
    <xf numFmtId="0" fontId="3" fillId="0" borderId="12" xfId="0" applyFont="1" applyBorder="1"/>
    <xf numFmtId="44" fontId="4" fillId="0" borderId="13" xfId="1" applyFont="1" applyBorder="1"/>
    <xf numFmtId="0" fontId="4" fillId="0" borderId="12" xfId="0" applyFont="1" applyBorder="1"/>
    <xf numFmtId="0" fontId="5" fillId="2" borderId="9" xfId="0" applyFont="1" applyFill="1" applyBorder="1"/>
    <xf numFmtId="0" fontId="4" fillId="0" borderId="17" xfId="0" applyFont="1" applyBorder="1"/>
    <xf numFmtId="44" fontId="4" fillId="0" borderId="18" xfId="1" applyFont="1" applyBorder="1"/>
    <xf numFmtId="0" fontId="4" fillId="0" borderId="19" xfId="0" applyFont="1" applyBorder="1"/>
    <xf numFmtId="44" fontId="4" fillId="0" borderId="20" xfId="1" applyFont="1" applyBorder="1"/>
    <xf numFmtId="0" fontId="5" fillId="0" borderId="12" xfId="0" applyFont="1" applyBorder="1"/>
    <xf numFmtId="44" fontId="2" fillId="0" borderId="13" xfId="1" applyFont="1" applyBorder="1" applyAlignment="1">
      <alignment horizontal="center"/>
    </xf>
    <xf numFmtId="0" fontId="6" fillId="3" borderId="14" xfId="0" applyFont="1" applyFill="1" applyBorder="1"/>
    <xf numFmtId="44" fontId="6" fillId="3" borderId="15" xfId="1" applyFont="1" applyFill="1" applyBorder="1" applyAlignment="1">
      <alignment horizontal="center"/>
    </xf>
    <xf numFmtId="164" fontId="6" fillId="3" borderId="15" xfId="2" applyNumberFormat="1" applyFont="1" applyFill="1" applyBorder="1"/>
    <xf numFmtId="44" fontId="6" fillId="3" borderId="15" xfId="1" applyFont="1" applyFill="1" applyBorder="1"/>
    <xf numFmtId="44" fontId="6" fillId="3" borderId="16" xfId="1" applyFont="1" applyFill="1" applyBorder="1"/>
    <xf numFmtId="164" fontId="4" fillId="0" borderId="8" xfId="2" applyNumberFormat="1" applyFont="1" applyFill="1" applyBorder="1"/>
    <xf numFmtId="44" fontId="4" fillId="0" borderId="21" xfId="1" applyFont="1" applyBorder="1"/>
    <xf numFmtId="44" fontId="2" fillId="2" borderId="11" xfId="1" applyFont="1" applyFill="1" applyBorder="1" applyAlignment="1">
      <alignment horizontal="center" wrapText="1"/>
    </xf>
    <xf numFmtId="44" fontId="2" fillId="2" borderId="10" xfId="1" applyFont="1" applyFill="1" applyBorder="1" applyAlignment="1">
      <alignment horizontal="center" wrapText="1"/>
    </xf>
    <xf numFmtId="0" fontId="3" fillId="0" borderId="17" xfId="0" applyFont="1" applyBorder="1"/>
    <xf numFmtId="44" fontId="7" fillId="3" borderId="15" xfId="1" applyFont="1" applyFill="1" applyBorder="1" applyAlignment="1">
      <alignment horizontal="center"/>
    </xf>
    <xf numFmtId="164" fontId="7" fillId="3" borderId="15" xfId="2" applyNumberFormat="1" applyFont="1" applyFill="1" applyBorder="1"/>
    <xf numFmtId="44" fontId="7" fillId="3" borderId="15" xfId="1" applyFont="1" applyFill="1" applyBorder="1"/>
    <xf numFmtId="44" fontId="7" fillId="3" borderId="16" xfId="1" applyFont="1" applyFill="1" applyBorder="1"/>
    <xf numFmtId="0" fontId="6" fillId="3" borderId="22" xfId="0" applyFont="1" applyFill="1" applyBorder="1"/>
    <xf numFmtId="44" fontId="6" fillId="3" borderId="21" xfId="1" applyFont="1" applyFill="1" applyBorder="1"/>
    <xf numFmtId="0" fontId="6" fillId="4" borderId="23" xfId="0" applyFont="1" applyFill="1" applyBorder="1"/>
    <xf numFmtId="44" fontId="6" fillId="4" borderId="24" xfId="1" applyFont="1" applyFill="1" applyBorder="1" applyAlignment="1">
      <alignment horizontal="center"/>
    </xf>
    <xf numFmtId="164" fontId="6" fillId="4" borderId="24" xfId="2" applyNumberFormat="1" applyFont="1" applyFill="1" applyBorder="1"/>
    <xf numFmtId="44" fontId="6" fillId="4" borderId="24" xfId="1" applyFont="1" applyFill="1" applyBorder="1"/>
    <xf numFmtId="44" fontId="6" fillId="4" borderId="25" xfId="1" applyFont="1" applyFill="1" applyBorder="1"/>
    <xf numFmtId="44" fontId="4" fillId="2" borderId="26" xfId="1" applyFont="1" applyFill="1" applyBorder="1" applyAlignment="1">
      <alignment horizontal="center"/>
    </xf>
    <xf numFmtId="44" fontId="2" fillId="2" borderId="27" xfId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2" borderId="5" xfId="0" applyFont="1" applyFill="1" applyBorder="1"/>
    <xf numFmtId="0" fontId="5" fillId="0" borderId="17" xfId="0" applyFont="1" applyBorder="1"/>
    <xf numFmtId="0" fontId="5" fillId="0" borderId="9" xfId="0" applyFont="1" applyBorder="1"/>
    <xf numFmtId="44" fontId="4" fillId="0" borderId="10" xfId="1" applyFont="1" applyBorder="1" applyAlignment="1">
      <alignment horizontal="center"/>
    </xf>
    <xf numFmtId="164" fontId="4" fillId="0" borderId="10" xfId="2" applyNumberFormat="1" applyFont="1" applyBorder="1"/>
    <xf numFmtId="44" fontId="4" fillId="0" borderId="10" xfId="1" applyFont="1" applyBorder="1"/>
    <xf numFmtId="44" fontId="4" fillId="0" borderId="11" xfId="1" applyFont="1" applyBorder="1"/>
    <xf numFmtId="0" fontId="5" fillId="0" borderId="9" xfId="0" applyFont="1" applyFill="1" applyBorder="1"/>
    <xf numFmtId="0" fontId="4" fillId="0" borderId="10" xfId="0" applyFont="1" applyBorder="1"/>
    <xf numFmtId="0" fontId="4" fillId="0" borderId="11" xfId="0" applyFont="1" applyBorder="1"/>
    <xf numFmtId="0" fontId="4" fillId="0" borderId="28" xfId="0" applyFont="1" applyBorder="1"/>
    <xf numFmtId="44" fontId="4" fillId="0" borderId="29" xfId="1" applyFont="1" applyBorder="1" applyAlignment="1">
      <alignment horizontal="center"/>
    </xf>
    <xf numFmtId="164" fontId="4" fillId="0" borderId="29" xfId="2" applyNumberFormat="1" applyFont="1" applyBorder="1" applyAlignment="1">
      <alignment horizontal="center"/>
    </xf>
    <xf numFmtId="44" fontId="4" fillId="0" borderId="29" xfId="1" applyFont="1" applyBorder="1"/>
    <xf numFmtId="44" fontId="4" fillId="0" borderId="30" xfId="1" applyFont="1" applyBorder="1"/>
    <xf numFmtId="44" fontId="4" fillId="5" borderId="0" xfId="1" applyFont="1" applyFill="1" applyBorder="1" applyAlignment="1">
      <alignment horizontal="center"/>
    </xf>
    <xf numFmtId="164" fontId="4" fillId="5" borderId="0" xfId="2" applyNumberFormat="1" applyFont="1" applyFill="1" applyBorder="1"/>
    <xf numFmtId="44" fontId="4" fillId="5" borderId="0" xfId="1" applyFont="1" applyFill="1" applyBorder="1"/>
    <xf numFmtId="0" fontId="4" fillId="5" borderId="31" xfId="0" applyFont="1" applyFill="1" applyBorder="1"/>
    <xf numFmtId="44" fontId="4" fillId="5" borderId="27" xfId="1" applyFont="1" applyFill="1" applyBorder="1"/>
    <xf numFmtId="0" fontId="4" fillId="0" borderId="34" xfId="0" applyFont="1" applyFill="1" applyBorder="1" applyAlignment="1"/>
    <xf numFmtId="0" fontId="4" fillId="0" borderId="33" xfId="0" applyFont="1" applyFill="1" applyBorder="1" applyAlignment="1"/>
    <xf numFmtId="0" fontId="4" fillId="0" borderId="35" xfId="0" applyFont="1" applyFill="1" applyBorder="1" applyAlignment="1"/>
    <xf numFmtId="0" fontId="4" fillId="0" borderId="32" xfId="0" applyFont="1" applyFill="1" applyBorder="1" applyAlignment="1"/>
    <xf numFmtId="0" fontId="4" fillId="0" borderId="7" xfId="0" applyFont="1" applyFill="1" applyBorder="1" applyAlignment="1"/>
    <xf numFmtId="0" fontId="4" fillId="0" borderId="24" xfId="0" applyFont="1" applyFill="1" applyBorder="1" applyAlignment="1"/>
    <xf numFmtId="0" fontId="11" fillId="0" borderId="12" xfId="0" applyFont="1" applyBorder="1"/>
    <xf numFmtId="44" fontId="11" fillId="0" borderId="6" xfId="1" applyFont="1" applyBorder="1" applyAlignment="1">
      <alignment horizontal="center"/>
    </xf>
    <xf numFmtId="164" fontId="11" fillId="0" borderId="6" xfId="2" applyNumberFormat="1" applyFont="1" applyFill="1" applyBorder="1"/>
    <xf numFmtId="44" fontId="11" fillId="0" borderId="6" xfId="1" applyFont="1" applyBorder="1"/>
    <xf numFmtId="44" fontId="11" fillId="0" borderId="13" xfId="1" applyFont="1" applyBorder="1"/>
    <xf numFmtId="0" fontId="11" fillId="0" borderId="0" xfId="0" applyFont="1"/>
    <xf numFmtId="0" fontId="4" fillId="0" borderId="17" xfId="0" applyFont="1" applyFill="1" applyBorder="1"/>
    <xf numFmtId="44" fontId="10" fillId="0" borderId="6" xfId="1" applyFont="1" applyFill="1" applyBorder="1" applyAlignment="1">
      <alignment horizontal="center"/>
    </xf>
    <xf numFmtId="165" fontId="4" fillId="0" borderId="6" xfId="1" applyNumberFormat="1" applyFont="1" applyFill="1" applyBorder="1" applyAlignment="1">
      <alignment horizontal="center"/>
    </xf>
    <xf numFmtId="44" fontId="4" fillId="0" borderId="3" xfId="1" applyFont="1" applyFill="1" applyBorder="1" applyAlignment="1">
      <alignment horizontal="center"/>
    </xf>
    <xf numFmtId="164" fontId="4" fillId="0" borderId="3" xfId="2" applyNumberFormat="1" applyFont="1" applyFill="1" applyBorder="1" applyAlignment="1">
      <alignment horizontal="center"/>
    </xf>
    <xf numFmtId="0" fontId="11" fillId="0" borderId="17" xfId="0" applyFont="1" applyFill="1" applyBorder="1"/>
    <xf numFmtId="44" fontId="11" fillId="0" borderId="6" xfId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4" fillId="5" borderId="31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6"/>
  <sheetViews>
    <sheetView tabSelected="1" zoomScaleNormal="100" workbookViewId="0">
      <pane ySplit="13" topLeftCell="A14" activePane="bottomLeft" state="frozen"/>
      <selection pane="bottomLeft" activeCell="E28" sqref="E28"/>
    </sheetView>
  </sheetViews>
  <sheetFormatPr defaultColWidth="8.85546875" defaultRowHeight="14.25" x14ac:dyDescent="0.2"/>
  <cols>
    <col min="1" max="1" width="83.5703125" style="1" customWidth="1"/>
    <col min="2" max="2" width="23.42578125" style="4" customWidth="1"/>
    <col min="3" max="3" width="16.140625" style="12" customWidth="1"/>
    <col min="4" max="4" width="16.140625" style="5" customWidth="1"/>
    <col min="5" max="5" width="14.5703125" style="5" customWidth="1"/>
    <col min="6" max="16384" width="8.85546875" style="1"/>
  </cols>
  <sheetData>
    <row r="1" spans="1:5" x14ac:dyDescent="0.2">
      <c r="A1" s="117" t="s">
        <v>117</v>
      </c>
      <c r="B1" s="117"/>
      <c r="C1" s="117"/>
      <c r="D1" s="117"/>
      <c r="E1" s="117"/>
    </row>
    <row r="2" spans="1:5" ht="13.9" x14ac:dyDescent="0.25">
      <c r="A2" s="125" t="s">
        <v>126</v>
      </c>
      <c r="B2" s="125"/>
      <c r="C2" s="125"/>
      <c r="D2" s="125"/>
      <c r="E2" s="125"/>
    </row>
    <row r="3" spans="1:5" ht="13.9" customHeight="1" x14ac:dyDescent="0.25">
      <c r="A3" s="118" t="s">
        <v>118</v>
      </c>
      <c r="B3" s="118"/>
      <c r="C3" s="118"/>
      <c r="D3" s="118"/>
      <c r="E3" s="118"/>
    </row>
    <row r="4" spans="1:5" ht="19.149999999999999" customHeight="1" x14ac:dyDescent="0.25">
      <c r="A4" s="119" t="s">
        <v>119</v>
      </c>
      <c r="B4" s="119"/>
      <c r="C4" s="119"/>
      <c r="D4" s="119"/>
      <c r="E4" s="119"/>
    </row>
    <row r="5" spans="1:5" ht="13.9" x14ac:dyDescent="0.25">
      <c r="A5" s="2"/>
      <c r="B5" s="1"/>
      <c r="D5" s="1"/>
      <c r="E5" s="1"/>
    </row>
    <row r="6" spans="1:5" ht="13.9" x14ac:dyDescent="0.25">
      <c r="A6" s="10" t="s">
        <v>49</v>
      </c>
      <c r="B6" s="1"/>
      <c r="D6" s="1"/>
      <c r="E6" s="1"/>
    </row>
    <row r="7" spans="1:5" ht="13.9" x14ac:dyDescent="0.25">
      <c r="B7" s="1"/>
      <c r="D7" s="1"/>
      <c r="E7" s="1"/>
    </row>
    <row r="8" spans="1:5" ht="18" customHeight="1" x14ac:dyDescent="0.25">
      <c r="A8" s="10" t="s">
        <v>48</v>
      </c>
      <c r="B8" s="1"/>
      <c r="D8" s="1"/>
      <c r="E8" s="1"/>
    </row>
    <row r="9" spans="1:5" ht="18" customHeight="1" x14ac:dyDescent="0.25">
      <c r="A9" s="11"/>
      <c r="B9" s="1"/>
      <c r="D9" s="1"/>
      <c r="E9" s="1"/>
    </row>
    <row r="10" spans="1:5" ht="18" customHeight="1" thickBot="1" x14ac:dyDescent="0.3">
      <c r="A10" s="2"/>
      <c r="B10" s="1"/>
      <c r="D10" s="1"/>
      <c r="E10" s="1"/>
    </row>
    <row r="11" spans="1:5" ht="18" customHeight="1" x14ac:dyDescent="0.25">
      <c r="A11" s="77"/>
      <c r="B11" s="75"/>
      <c r="C11" s="15" t="s">
        <v>47</v>
      </c>
      <c r="D11" s="17"/>
      <c r="E11" s="18" t="s">
        <v>47</v>
      </c>
    </row>
    <row r="12" spans="1:5" s="3" customFormat="1" ht="13.9" x14ac:dyDescent="0.25">
      <c r="A12" s="78"/>
      <c r="B12" s="76"/>
      <c r="C12" s="16" t="s">
        <v>7</v>
      </c>
      <c r="D12" s="14" t="s">
        <v>8</v>
      </c>
      <c r="E12" s="14" t="s">
        <v>50</v>
      </c>
    </row>
    <row r="13" spans="1:5" ht="14.45" thickBot="1" x14ac:dyDescent="0.3">
      <c r="A13" s="13"/>
      <c r="B13" s="76" t="s">
        <v>18</v>
      </c>
      <c r="C13" s="16" t="s">
        <v>0</v>
      </c>
      <c r="D13" s="14" t="s">
        <v>9</v>
      </c>
      <c r="E13" s="14" t="s">
        <v>10</v>
      </c>
    </row>
    <row r="14" spans="1:5" ht="13.9" x14ac:dyDescent="0.25">
      <c r="A14" s="85" t="s">
        <v>27</v>
      </c>
      <c r="B14" s="86"/>
      <c r="C14" s="86"/>
      <c r="D14" s="86"/>
      <c r="E14" s="87"/>
    </row>
    <row r="15" spans="1:5" ht="13.9" x14ac:dyDescent="0.25">
      <c r="A15" s="50" t="s">
        <v>14</v>
      </c>
      <c r="B15" s="26" t="s">
        <v>19</v>
      </c>
      <c r="C15" s="27">
        <v>10907000</v>
      </c>
      <c r="D15" s="28"/>
      <c r="E15" s="51"/>
    </row>
    <row r="16" spans="1:5" ht="13.9" x14ac:dyDescent="0.25">
      <c r="A16" s="46" t="s">
        <v>15</v>
      </c>
      <c r="B16" s="19" t="s">
        <v>19</v>
      </c>
      <c r="C16" s="20">
        <v>10907000</v>
      </c>
      <c r="D16" s="21"/>
      <c r="E16" s="45"/>
    </row>
    <row r="17" spans="1:5" ht="13.9" x14ac:dyDescent="0.25">
      <c r="A17" s="46" t="s">
        <v>16</v>
      </c>
      <c r="B17" s="19" t="s">
        <v>19</v>
      </c>
      <c r="C17" s="20">
        <v>460000</v>
      </c>
      <c r="D17" s="21"/>
      <c r="E17" s="45"/>
    </row>
    <row r="18" spans="1:5" ht="13.9" x14ac:dyDescent="0.25">
      <c r="A18" s="46" t="s">
        <v>17</v>
      </c>
      <c r="B18" s="19" t="s">
        <v>19</v>
      </c>
      <c r="C18" s="20">
        <v>1030000</v>
      </c>
      <c r="D18" s="21"/>
      <c r="E18" s="45"/>
    </row>
    <row r="19" spans="1:5" ht="13.9" x14ac:dyDescent="0.25">
      <c r="A19" s="46" t="s">
        <v>96</v>
      </c>
      <c r="B19" s="19" t="s">
        <v>19</v>
      </c>
      <c r="C19" s="20">
        <v>10907000</v>
      </c>
      <c r="D19" s="21"/>
      <c r="E19" s="45"/>
    </row>
    <row r="20" spans="1:5" ht="13.9" x14ac:dyDescent="0.25">
      <c r="A20" s="46" t="s">
        <v>97</v>
      </c>
      <c r="B20" s="19" t="s">
        <v>19</v>
      </c>
      <c r="C20" s="20">
        <v>10907000</v>
      </c>
      <c r="D20" s="21"/>
      <c r="E20" s="45"/>
    </row>
    <row r="21" spans="1:5" ht="13.9" x14ac:dyDescent="0.25">
      <c r="A21" s="46" t="s">
        <v>98</v>
      </c>
      <c r="B21" s="19" t="s">
        <v>19</v>
      </c>
      <c r="C21" s="20">
        <v>460000</v>
      </c>
      <c r="D21" s="21"/>
      <c r="E21" s="45"/>
    </row>
    <row r="22" spans="1:5" ht="13.9" x14ac:dyDescent="0.25">
      <c r="A22" s="46" t="s">
        <v>99</v>
      </c>
      <c r="B22" s="19" t="s">
        <v>19</v>
      </c>
      <c r="C22" s="20">
        <v>1030000</v>
      </c>
      <c r="D22" s="21"/>
      <c r="E22" s="45"/>
    </row>
    <row r="23" spans="1:5" s="109" customFormat="1" ht="13.9" x14ac:dyDescent="0.25">
      <c r="A23" s="104" t="s">
        <v>121</v>
      </c>
      <c r="B23" s="105" t="s">
        <v>19</v>
      </c>
      <c r="C23" s="106">
        <f>0.2*C15</f>
        <v>2181400</v>
      </c>
      <c r="D23" s="107"/>
      <c r="E23" s="108"/>
    </row>
    <row r="24" spans="1:5" s="109" customFormat="1" ht="13.9" x14ac:dyDescent="0.25">
      <c r="A24" s="104" t="s">
        <v>122</v>
      </c>
      <c r="B24" s="105" t="s">
        <v>19</v>
      </c>
      <c r="C24" s="106">
        <f t="shared" ref="C24" si="0">0.2*C16</f>
        <v>2181400</v>
      </c>
      <c r="D24" s="107"/>
      <c r="E24" s="108"/>
    </row>
    <row r="25" spans="1:5" s="109" customFormat="1" ht="13.9" x14ac:dyDescent="0.25">
      <c r="A25" s="104" t="s">
        <v>123</v>
      </c>
      <c r="B25" s="105" t="s">
        <v>19</v>
      </c>
      <c r="C25" s="106">
        <f>0.2*C17</f>
        <v>92000</v>
      </c>
      <c r="D25" s="107"/>
      <c r="E25" s="108"/>
    </row>
    <row r="26" spans="1:5" s="109" customFormat="1" ht="13.9" x14ac:dyDescent="0.25">
      <c r="A26" s="104" t="s">
        <v>124</v>
      </c>
      <c r="B26" s="105" t="s">
        <v>19</v>
      </c>
      <c r="C26" s="106">
        <f>0.2*C18</f>
        <v>206000</v>
      </c>
      <c r="D26" s="107"/>
      <c r="E26" s="108"/>
    </row>
    <row r="27" spans="1:5" ht="13.9" x14ac:dyDescent="0.25">
      <c r="A27" s="46" t="s">
        <v>1</v>
      </c>
      <c r="B27" s="19" t="s">
        <v>19</v>
      </c>
      <c r="C27" s="20">
        <v>200000</v>
      </c>
      <c r="D27" s="21"/>
      <c r="E27" s="45"/>
    </row>
    <row r="28" spans="1:5" ht="13.9" x14ac:dyDescent="0.25">
      <c r="A28" s="46" t="s">
        <v>2</v>
      </c>
      <c r="B28" s="19" t="s">
        <v>19</v>
      </c>
      <c r="C28" s="22">
        <f>150000*12</f>
        <v>1800000</v>
      </c>
      <c r="D28" s="21"/>
      <c r="E28" s="45"/>
    </row>
    <row r="29" spans="1:5" ht="13.9" x14ac:dyDescent="0.25">
      <c r="A29" s="46" t="s">
        <v>100</v>
      </c>
      <c r="B29" s="19" t="s">
        <v>19</v>
      </c>
      <c r="C29" s="22">
        <v>9100000</v>
      </c>
      <c r="D29" s="21"/>
      <c r="E29" s="45"/>
    </row>
    <row r="30" spans="1:5" ht="13.9" x14ac:dyDescent="0.25">
      <c r="A30" s="46" t="s">
        <v>4</v>
      </c>
      <c r="B30" s="19" t="s">
        <v>19</v>
      </c>
      <c r="C30" s="22">
        <f>550*270</f>
        <v>148500</v>
      </c>
      <c r="D30" s="21"/>
      <c r="E30" s="45"/>
    </row>
    <row r="31" spans="1:5" ht="13.9" x14ac:dyDescent="0.25">
      <c r="A31" s="46" t="s">
        <v>5</v>
      </c>
      <c r="B31" s="19" t="s">
        <v>19</v>
      </c>
      <c r="C31" s="22">
        <f t="shared" ref="C31:C33" si="1">550*270</f>
        <v>148500</v>
      </c>
      <c r="D31" s="21"/>
      <c r="E31" s="45"/>
    </row>
    <row r="32" spans="1:5" ht="13.9" x14ac:dyDescent="0.25">
      <c r="A32" s="46" t="s">
        <v>42</v>
      </c>
      <c r="B32" s="19" t="s">
        <v>19</v>
      </c>
      <c r="C32" s="22">
        <f t="shared" si="1"/>
        <v>148500</v>
      </c>
      <c r="D32" s="21"/>
      <c r="E32" s="45"/>
    </row>
    <row r="33" spans="1:7" ht="13.9" x14ac:dyDescent="0.25">
      <c r="A33" s="46" t="s">
        <v>43</v>
      </c>
      <c r="B33" s="19" t="s">
        <v>19</v>
      </c>
      <c r="C33" s="22">
        <f t="shared" si="1"/>
        <v>148500</v>
      </c>
      <c r="D33" s="21"/>
      <c r="E33" s="45"/>
    </row>
    <row r="34" spans="1:7" ht="13.9" x14ac:dyDescent="0.25">
      <c r="A34" s="46" t="s">
        <v>41</v>
      </c>
      <c r="B34" s="19" t="s">
        <v>44</v>
      </c>
      <c r="C34" s="22">
        <f>550*30*12</f>
        <v>198000</v>
      </c>
      <c r="D34" s="21"/>
      <c r="E34" s="45"/>
      <c r="F34" s="8"/>
      <c r="G34" s="8"/>
    </row>
    <row r="35" spans="1:7" ht="13.9" x14ac:dyDescent="0.25">
      <c r="A35" s="46" t="s">
        <v>45</v>
      </c>
      <c r="B35" s="19" t="s">
        <v>19</v>
      </c>
      <c r="C35" s="20">
        <f>7000*12</f>
        <v>84000</v>
      </c>
      <c r="D35" s="21"/>
      <c r="E35" s="45"/>
      <c r="F35" s="5"/>
      <c r="G35" s="5"/>
    </row>
    <row r="36" spans="1:7" ht="13.9" x14ac:dyDescent="0.25">
      <c r="A36" s="46" t="s">
        <v>46</v>
      </c>
      <c r="B36" s="19" t="s">
        <v>19</v>
      </c>
      <c r="C36" s="20">
        <f>1000*12</f>
        <v>12000</v>
      </c>
      <c r="D36" s="21"/>
      <c r="E36" s="45"/>
      <c r="F36" s="5"/>
      <c r="G36" s="5"/>
    </row>
    <row r="37" spans="1:7" ht="13.9" x14ac:dyDescent="0.25">
      <c r="A37" s="46" t="s">
        <v>61</v>
      </c>
      <c r="B37" s="19"/>
      <c r="C37" s="20"/>
      <c r="D37" s="21"/>
      <c r="E37" s="45"/>
      <c r="F37" s="5"/>
      <c r="G37" s="5"/>
    </row>
    <row r="38" spans="1:7" ht="13.9" x14ac:dyDescent="0.25">
      <c r="A38" s="46"/>
      <c r="B38" s="19"/>
      <c r="C38" s="23"/>
      <c r="D38" s="21"/>
      <c r="E38" s="45"/>
      <c r="F38" s="5"/>
      <c r="G38" s="5"/>
    </row>
    <row r="39" spans="1:7" ht="13.9" x14ac:dyDescent="0.25">
      <c r="A39" s="52" t="s">
        <v>51</v>
      </c>
      <c r="B39" s="19"/>
      <c r="C39" s="24"/>
      <c r="D39" s="25"/>
      <c r="E39" s="53"/>
    </row>
    <row r="40" spans="1:7" ht="13.9" x14ac:dyDescent="0.25">
      <c r="A40" s="46" t="s">
        <v>3</v>
      </c>
      <c r="B40" s="19" t="s">
        <v>80</v>
      </c>
      <c r="C40" s="22">
        <f>550*270</f>
        <v>148500</v>
      </c>
      <c r="D40" s="21"/>
      <c r="E40" s="45"/>
    </row>
    <row r="41" spans="1:7" ht="13.9" x14ac:dyDescent="0.25">
      <c r="A41" s="46" t="s">
        <v>6</v>
      </c>
      <c r="B41" s="19" t="s">
        <v>24</v>
      </c>
      <c r="C41" s="22">
        <f>90*12</f>
        <v>1080</v>
      </c>
      <c r="D41" s="21"/>
      <c r="E41" s="45"/>
    </row>
    <row r="42" spans="1:7" ht="13.9" x14ac:dyDescent="0.25">
      <c r="A42" s="46" t="s">
        <v>11</v>
      </c>
      <c r="B42" s="19" t="s">
        <v>25</v>
      </c>
      <c r="C42" s="22">
        <f>40*12</f>
        <v>480</v>
      </c>
      <c r="D42" s="21"/>
      <c r="E42" s="45"/>
    </row>
    <row r="43" spans="1:7" ht="13.9" x14ac:dyDescent="0.25">
      <c r="A43" s="46" t="s">
        <v>20</v>
      </c>
      <c r="B43" s="19" t="s">
        <v>21</v>
      </c>
      <c r="C43" s="20">
        <f t="shared" ref="C43:C44" si="2">550*12</f>
        <v>6600</v>
      </c>
      <c r="D43" s="21"/>
      <c r="E43" s="45"/>
    </row>
    <row r="44" spans="1:7" ht="13.9" x14ac:dyDescent="0.25">
      <c r="A44" s="46" t="s">
        <v>22</v>
      </c>
      <c r="B44" s="19" t="s">
        <v>21</v>
      </c>
      <c r="C44" s="20">
        <f t="shared" si="2"/>
        <v>6600</v>
      </c>
      <c r="D44" s="21"/>
      <c r="E44" s="45"/>
    </row>
    <row r="45" spans="1:7" ht="13.9" x14ac:dyDescent="0.25">
      <c r="A45" s="46" t="s">
        <v>29</v>
      </c>
      <c r="B45" s="19" t="s">
        <v>21</v>
      </c>
      <c r="C45" s="20">
        <f>550*12</f>
        <v>6600</v>
      </c>
      <c r="D45" s="21"/>
      <c r="E45" s="45"/>
    </row>
    <row r="46" spans="1:7" ht="13.9" x14ac:dyDescent="0.25">
      <c r="A46" s="46" t="s">
        <v>29</v>
      </c>
      <c r="B46" s="19" t="s">
        <v>30</v>
      </c>
      <c r="C46" s="22">
        <v>550</v>
      </c>
      <c r="D46" s="21"/>
      <c r="E46" s="45"/>
    </row>
    <row r="47" spans="1:7" ht="13.9" x14ac:dyDescent="0.25">
      <c r="A47" s="46" t="s">
        <v>23</v>
      </c>
      <c r="B47" s="19" t="s">
        <v>19</v>
      </c>
      <c r="C47" s="22">
        <f>SUM(C15:C18)</f>
        <v>23304000</v>
      </c>
      <c r="D47" s="21"/>
      <c r="E47" s="45"/>
    </row>
    <row r="48" spans="1:7" ht="13.9" x14ac:dyDescent="0.25">
      <c r="A48" s="46"/>
      <c r="B48" s="36"/>
      <c r="C48" s="59"/>
      <c r="D48" s="37"/>
      <c r="E48" s="60"/>
    </row>
    <row r="49" spans="1:5" ht="13.9" x14ac:dyDescent="0.25">
      <c r="A49" s="79" t="s">
        <v>94</v>
      </c>
      <c r="B49" s="36"/>
      <c r="C49" s="59"/>
      <c r="D49" s="37"/>
      <c r="E49" s="60"/>
    </row>
    <row r="50" spans="1:5" ht="13.9" x14ac:dyDescent="0.25">
      <c r="A50" s="46" t="s">
        <v>79</v>
      </c>
      <c r="B50" s="19" t="s">
        <v>81</v>
      </c>
      <c r="C50" s="20">
        <v>12</v>
      </c>
      <c r="D50" s="21"/>
      <c r="E50" s="45"/>
    </row>
    <row r="51" spans="1:5" ht="13.9" x14ac:dyDescent="0.25">
      <c r="A51" s="63" t="s">
        <v>84</v>
      </c>
      <c r="B51" s="36"/>
      <c r="C51" s="59"/>
      <c r="D51" s="37"/>
      <c r="E51" s="60"/>
    </row>
    <row r="52" spans="1:5" ht="13.9" x14ac:dyDescent="0.25">
      <c r="A52" s="46" t="s">
        <v>67</v>
      </c>
      <c r="B52" s="19" t="s">
        <v>80</v>
      </c>
      <c r="C52" s="20">
        <f>270*550</f>
        <v>148500</v>
      </c>
      <c r="D52" s="21"/>
      <c r="E52" s="45"/>
    </row>
    <row r="53" spans="1:5" ht="13.9" x14ac:dyDescent="0.25">
      <c r="A53" s="46" t="s">
        <v>68</v>
      </c>
      <c r="B53" s="19" t="s">
        <v>21</v>
      </c>
      <c r="C53" s="20">
        <f>550*12</f>
        <v>6600</v>
      </c>
      <c r="D53" s="21"/>
      <c r="E53" s="45"/>
    </row>
    <row r="54" spans="1:5" ht="13.9" x14ac:dyDescent="0.25">
      <c r="A54" s="46" t="s">
        <v>70</v>
      </c>
      <c r="B54" s="19" t="s">
        <v>21</v>
      </c>
      <c r="C54" s="20">
        <f t="shared" ref="C54:C57" si="3">550*12</f>
        <v>6600</v>
      </c>
      <c r="D54" s="21"/>
      <c r="E54" s="45"/>
    </row>
    <row r="55" spans="1:5" ht="13.9" x14ac:dyDescent="0.25">
      <c r="A55" s="46" t="s">
        <v>69</v>
      </c>
      <c r="B55" s="19" t="s">
        <v>21</v>
      </c>
      <c r="C55" s="20">
        <f t="shared" si="3"/>
        <v>6600</v>
      </c>
      <c r="D55" s="21"/>
      <c r="E55" s="45"/>
    </row>
    <row r="56" spans="1:5" ht="13.9" x14ac:dyDescent="0.25">
      <c r="A56" s="46" t="s">
        <v>71</v>
      </c>
      <c r="B56" s="19" t="s">
        <v>81</v>
      </c>
      <c r="C56" s="20">
        <f t="shared" si="3"/>
        <v>6600</v>
      </c>
      <c r="D56" s="21"/>
      <c r="E56" s="45"/>
    </row>
    <row r="57" spans="1:5" ht="13.9" x14ac:dyDescent="0.25">
      <c r="A57" s="46" t="s">
        <v>72</v>
      </c>
      <c r="B57" s="19" t="s">
        <v>21</v>
      </c>
      <c r="C57" s="20">
        <f t="shared" si="3"/>
        <v>6600</v>
      </c>
      <c r="D57" s="21"/>
      <c r="E57" s="45"/>
    </row>
    <row r="58" spans="1:5" ht="13.9" x14ac:dyDescent="0.25">
      <c r="A58" s="46" t="s">
        <v>73</v>
      </c>
      <c r="B58" s="19" t="s">
        <v>82</v>
      </c>
      <c r="C58" s="20">
        <v>12</v>
      </c>
      <c r="D58" s="21"/>
      <c r="E58" s="45"/>
    </row>
    <row r="59" spans="1:5" ht="13.9" x14ac:dyDescent="0.25">
      <c r="A59" s="46" t="s">
        <v>74</v>
      </c>
      <c r="B59" s="19" t="s">
        <v>83</v>
      </c>
      <c r="C59" s="20">
        <v>4</v>
      </c>
      <c r="D59" s="21"/>
      <c r="E59" s="45"/>
    </row>
    <row r="60" spans="1:5" ht="13.9" x14ac:dyDescent="0.25">
      <c r="A60" s="46" t="s">
        <v>75</v>
      </c>
      <c r="B60" s="19" t="s">
        <v>83</v>
      </c>
      <c r="C60" s="20">
        <v>4</v>
      </c>
      <c r="D60" s="21"/>
      <c r="E60" s="45"/>
    </row>
    <row r="61" spans="1:5" ht="13.9" x14ac:dyDescent="0.25">
      <c r="A61" s="46" t="s">
        <v>76</v>
      </c>
      <c r="B61" s="19" t="s">
        <v>83</v>
      </c>
      <c r="C61" s="20">
        <v>4</v>
      </c>
      <c r="D61" s="21"/>
      <c r="E61" s="45"/>
    </row>
    <row r="62" spans="1:5" ht="13.9" x14ac:dyDescent="0.25">
      <c r="A62" s="46" t="s">
        <v>77</v>
      </c>
      <c r="B62" s="19" t="s">
        <v>83</v>
      </c>
      <c r="C62" s="20">
        <v>4</v>
      </c>
      <c r="D62" s="21"/>
      <c r="E62" s="45"/>
    </row>
    <row r="63" spans="1:5" ht="13.9" x14ac:dyDescent="0.25">
      <c r="A63" s="46" t="s">
        <v>78</v>
      </c>
      <c r="B63" s="19" t="s">
        <v>47</v>
      </c>
      <c r="C63" s="20">
        <v>1</v>
      </c>
      <c r="D63" s="21"/>
      <c r="E63" s="45"/>
    </row>
    <row r="64" spans="1:5" ht="13.9" x14ac:dyDescent="0.25">
      <c r="A64" s="46"/>
      <c r="B64" s="19"/>
      <c r="C64" s="20"/>
      <c r="D64" s="21"/>
      <c r="E64" s="45"/>
    </row>
    <row r="65" spans="1:5" ht="13.9" x14ac:dyDescent="0.25">
      <c r="A65" s="46" t="s">
        <v>62</v>
      </c>
      <c r="B65" s="19"/>
      <c r="C65" s="20"/>
      <c r="D65" s="21"/>
      <c r="E65" s="45"/>
    </row>
    <row r="66" spans="1:5" ht="14.45" thickBot="1" x14ac:dyDescent="0.3">
      <c r="A66" s="54" t="s">
        <v>87</v>
      </c>
      <c r="B66" s="55"/>
      <c r="C66" s="56"/>
      <c r="D66" s="57"/>
      <c r="E66" s="58">
        <f>SUM(E15:E65)</f>
        <v>0</v>
      </c>
    </row>
    <row r="67" spans="1:5" s="7" customFormat="1" ht="14.45" thickBot="1" x14ac:dyDescent="0.3">
      <c r="B67" s="6"/>
      <c r="C67" s="32"/>
      <c r="D67" s="33"/>
      <c r="E67" s="33"/>
    </row>
    <row r="68" spans="1:5" ht="13.9" x14ac:dyDescent="0.25">
      <c r="A68" s="80" t="s">
        <v>63</v>
      </c>
      <c r="B68" s="81"/>
      <c r="C68" s="82"/>
      <c r="D68" s="83"/>
      <c r="E68" s="84"/>
    </row>
    <row r="69" spans="1:5" ht="13.9" x14ac:dyDescent="0.25">
      <c r="A69" s="46" t="s">
        <v>28</v>
      </c>
      <c r="B69" s="19" t="s">
        <v>26</v>
      </c>
      <c r="C69" s="22">
        <f>10*40</f>
        <v>400</v>
      </c>
      <c r="D69" s="21"/>
      <c r="E69" s="45"/>
    </row>
    <row r="70" spans="1:5" ht="13.9" x14ac:dyDescent="0.25">
      <c r="A70" s="46" t="s">
        <v>101</v>
      </c>
      <c r="B70" s="19" t="s">
        <v>25</v>
      </c>
      <c r="C70" s="22">
        <v>40</v>
      </c>
      <c r="D70" s="21"/>
      <c r="E70" s="45"/>
    </row>
    <row r="71" spans="1:5" ht="13.9" x14ac:dyDescent="0.25">
      <c r="A71" s="46" t="s">
        <v>12</v>
      </c>
      <c r="B71" s="19" t="s">
        <v>25</v>
      </c>
      <c r="C71" s="22">
        <v>40</v>
      </c>
      <c r="D71" s="21"/>
      <c r="E71" s="45"/>
    </row>
    <row r="72" spans="1:5" ht="13.9" x14ac:dyDescent="0.25">
      <c r="A72" s="46" t="s">
        <v>13</v>
      </c>
      <c r="B72" s="19" t="s">
        <v>25</v>
      </c>
      <c r="C72" s="22">
        <v>550</v>
      </c>
      <c r="D72" s="21"/>
      <c r="E72" s="45"/>
    </row>
    <row r="73" spans="1:5" ht="13.9" x14ac:dyDescent="0.25">
      <c r="A73" s="46" t="s">
        <v>64</v>
      </c>
      <c r="B73" s="19"/>
      <c r="C73" s="22"/>
      <c r="D73" s="21"/>
      <c r="E73" s="45"/>
    </row>
    <row r="74" spans="1:5" ht="14.45" thickBot="1" x14ac:dyDescent="0.3">
      <c r="A74" s="54" t="s">
        <v>88</v>
      </c>
      <c r="B74" s="64"/>
      <c r="C74" s="65"/>
      <c r="D74" s="66"/>
      <c r="E74" s="67">
        <f>SUM(E69:E72)</f>
        <v>0</v>
      </c>
    </row>
    <row r="75" spans="1:5" s="7" customFormat="1" ht="14.45" thickBot="1" x14ac:dyDescent="0.3">
      <c r="B75" s="6"/>
      <c r="C75" s="32"/>
      <c r="D75" s="33"/>
      <c r="E75" s="33"/>
    </row>
    <row r="76" spans="1:5" ht="27.6" x14ac:dyDescent="0.25">
      <c r="A76" s="39" t="s">
        <v>31</v>
      </c>
      <c r="B76" s="40"/>
      <c r="C76" s="41" t="s">
        <v>37</v>
      </c>
      <c r="D76" s="62" t="s">
        <v>86</v>
      </c>
      <c r="E76" s="61" t="s">
        <v>85</v>
      </c>
    </row>
    <row r="77" spans="1:5" ht="13.9" x14ac:dyDescent="0.25">
      <c r="A77" s="44" t="s">
        <v>32</v>
      </c>
      <c r="B77" s="19"/>
      <c r="C77" s="20"/>
      <c r="D77" s="21"/>
      <c r="E77" s="45"/>
    </row>
    <row r="78" spans="1:5" ht="13.9" x14ac:dyDescent="0.25">
      <c r="A78" s="46" t="s">
        <v>107</v>
      </c>
      <c r="B78" s="19" t="s">
        <v>33</v>
      </c>
      <c r="C78" s="20">
        <v>1</v>
      </c>
      <c r="D78" s="21"/>
      <c r="E78" s="45"/>
    </row>
    <row r="79" spans="1:5" ht="13.9" x14ac:dyDescent="0.25">
      <c r="A79" s="46" t="s">
        <v>108</v>
      </c>
      <c r="B79" s="19" t="s">
        <v>33</v>
      </c>
      <c r="C79" s="20">
        <v>1</v>
      </c>
      <c r="D79" s="21"/>
      <c r="E79" s="45"/>
    </row>
    <row r="80" spans="1:5" ht="13.9" x14ac:dyDescent="0.25">
      <c r="A80" s="46" t="s">
        <v>109</v>
      </c>
      <c r="B80" s="19" t="s">
        <v>33</v>
      </c>
      <c r="C80" s="20">
        <v>1</v>
      </c>
      <c r="D80" s="21"/>
      <c r="E80" s="45"/>
    </row>
    <row r="81" spans="1:5" ht="13.9" x14ac:dyDescent="0.25">
      <c r="A81" s="46" t="s">
        <v>110</v>
      </c>
      <c r="B81" s="19" t="s">
        <v>33</v>
      </c>
      <c r="C81" s="20">
        <v>1</v>
      </c>
      <c r="D81" s="21"/>
      <c r="E81" s="45"/>
    </row>
    <row r="82" spans="1:5" ht="13.9" x14ac:dyDescent="0.25">
      <c r="A82" s="46" t="s">
        <v>111</v>
      </c>
      <c r="B82" s="19" t="s">
        <v>33</v>
      </c>
      <c r="C82" s="20">
        <v>1</v>
      </c>
      <c r="D82" s="21"/>
      <c r="E82" s="45"/>
    </row>
    <row r="83" spans="1:5" ht="13.9" x14ac:dyDescent="0.25">
      <c r="A83" s="46" t="s">
        <v>38</v>
      </c>
      <c r="B83" s="19" t="s">
        <v>33</v>
      </c>
      <c r="C83" s="20">
        <v>1</v>
      </c>
      <c r="D83" s="21"/>
      <c r="E83" s="45"/>
    </row>
    <row r="84" spans="1:5" ht="13.9" x14ac:dyDescent="0.25">
      <c r="A84" s="46" t="s">
        <v>39</v>
      </c>
      <c r="B84" s="19" t="s">
        <v>33</v>
      </c>
      <c r="C84" s="20">
        <v>1</v>
      </c>
      <c r="D84" s="21"/>
      <c r="E84" s="45"/>
    </row>
    <row r="85" spans="1:5" ht="13.9" x14ac:dyDescent="0.25">
      <c r="A85" s="46" t="s">
        <v>40</v>
      </c>
      <c r="B85" s="19" t="s">
        <v>33</v>
      </c>
      <c r="C85" s="20">
        <v>1</v>
      </c>
      <c r="D85" s="21"/>
      <c r="E85" s="45"/>
    </row>
    <row r="86" spans="1:5" ht="13.9" x14ac:dyDescent="0.25">
      <c r="A86" s="46" t="s">
        <v>112</v>
      </c>
      <c r="B86" s="19" t="s">
        <v>33</v>
      </c>
      <c r="C86" s="20">
        <v>1</v>
      </c>
      <c r="D86" s="21"/>
      <c r="E86" s="45"/>
    </row>
    <row r="87" spans="1:5" ht="13.9" x14ac:dyDescent="0.25">
      <c r="A87" s="46" t="s">
        <v>113</v>
      </c>
      <c r="B87" s="19" t="s">
        <v>33</v>
      </c>
      <c r="C87" s="20">
        <v>1</v>
      </c>
      <c r="D87" s="21"/>
      <c r="E87" s="45"/>
    </row>
    <row r="88" spans="1:5" ht="13.9" x14ac:dyDescent="0.25">
      <c r="A88" s="46" t="s">
        <v>114</v>
      </c>
      <c r="B88" s="19" t="s">
        <v>33</v>
      </c>
      <c r="C88" s="20">
        <v>1</v>
      </c>
      <c r="D88" s="21"/>
      <c r="E88" s="45"/>
    </row>
    <row r="89" spans="1:5" ht="13.9" x14ac:dyDescent="0.25">
      <c r="A89" s="46" t="s">
        <v>115</v>
      </c>
      <c r="B89" s="19" t="s">
        <v>116</v>
      </c>
      <c r="C89" s="20">
        <v>1</v>
      </c>
      <c r="D89" s="21"/>
      <c r="E89" s="45"/>
    </row>
    <row r="90" spans="1:5" ht="13.9" x14ac:dyDescent="0.25">
      <c r="A90" s="46" t="s">
        <v>120</v>
      </c>
      <c r="B90" s="19" t="s">
        <v>33</v>
      </c>
      <c r="C90" s="20">
        <v>1</v>
      </c>
      <c r="D90" s="21"/>
      <c r="E90" s="45"/>
    </row>
    <row r="91" spans="1:5" ht="13.9" x14ac:dyDescent="0.25">
      <c r="A91" s="46" t="s">
        <v>35</v>
      </c>
      <c r="B91" s="19" t="s">
        <v>33</v>
      </c>
      <c r="C91" s="20">
        <v>1</v>
      </c>
      <c r="D91" s="21"/>
      <c r="E91" s="45"/>
    </row>
    <row r="92" spans="1:5" ht="13.9" x14ac:dyDescent="0.25">
      <c r="A92" s="46" t="s">
        <v>34</v>
      </c>
      <c r="B92" s="19" t="s">
        <v>33</v>
      </c>
      <c r="C92" s="20">
        <v>1</v>
      </c>
      <c r="D92" s="21"/>
      <c r="E92" s="45"/>
    </row>
    <row r="93" spans="1:5" ht="13.9" x14ac:dyDescent="0.25">
      <c r="A93" s="46" t="s">
        <v>36</v>
      </c>
      <c r="B93" s="19" t="s">
        <v>33</v>
      </c>
      <c r="C93" s="20">
        <v>1</v>
      </c>
      <c r="D93" s="21"/>
      <c r="E93" s="45"/>
    </row>
    <row r="94" spans="1:5" ht="13.9" x14ac:dyDescent="0.25">
      <c r="A94" s="68" t="s">
        <v>89</v>
      </c>
      <c r="B94" s="29"/>
      <c r="C94" s="30"/>
      <c r="D94" s="31"/>
      <c r="E94" s="69">
        <f>SUM(E78:E93)</f>
        <v>0</v>
      </c>
    </row>
    <row r="95" spans="1:5" s="7" customFormat="1" ht="13.9" x14ac:dyDescent="0.25">
      <c r="B95" s="6"/>
      <c r="C95" s="32"/>
      <c r="D95" s="33"/>
      <c r="E95" s="33"/>
    </row>
    <row r="96" spans="1:5" ht="14.45" thickBot="1" x14ac:dyDescent="0.3">
      <c r="A96" s="70" t="s">
        <v>90</v>
      </c>
      <c r="B96" s="71"/>
      <c r="C96" s="72"/>
      <c r="D96" s="73"/>
      <c r="E96" s="74">
        <f>+E74+E66</f>
        <v>0</v>
      </c>
    </row>
    <row r="97" spans="1:5" ht="13.9" x14ac:dyDescent="0.25">
      <c r="A97" s="7"/>
      <c r="B97" s="6"/>
      <c r="C97" s="32"/>
      <c r="D97" s="33"/>
      <c r="E97" s="33"/>
    </row>
    <row r="98" spans="1:5" s="7" customFormat="1" ht="14.45" thickBot="1" x14ac:dyDescent="0.3">
      <c r="A98" s="38"/>
      <c r="B98" s="6"/>
      <c r="C98" s="32"/>
      <c r="D98" s="33"/>
      <c r="E98" s="33"/>
    </row>
    <row r="99" spans="1:5" ht="13.9" x14ac:dyDescent="0.25">
      <c r="A99" s="47" t="s">
        <v>95</v>
      </c>
      <c r="B99" s="40"/>
      <c r="C99" s="41" t="s">
        <v>37</v>
      </c>
      <c r="D99" s="42" t="s">
        <v>52</v>
      </c>
      <c r="E99" s="43" t="s">
        <v>53</v>
      </c>
    </row>
    <row r="100" spans="1:5" ht="13.9" x14ac:dyDescent="0.25">
      <c r="A100" s="46" t="s">
        <v>91</v>
      </c>
      <c r="B100" s="19" t="s">
        <v>19</v>
      </c>
      <c r="C100" s="20">
        <f>0.1*C19</f>
        <v>1090700</v>
      </c>
      <c r="D100" s="21"/>
      <c r="E100" s="45"/>
    </row>
    <row r="101" spans="1:5" ht="13.9" x14ac:dyDescent="0.25">
      <c r="A101" s="46" t="s">
        <v>65</v>
      </c>
      <c r="B101" s="19" t="s">
        <v>19</v>
      </c>
      <c r="C101" s="20">
        <f>0.1*C20</f>
        <v>1090700</v>
      </c>
      <c r="D101" s="21"/>
      <c r="E101" s="45"/>
    </row>
    <row r="102" spans="1:5" ht="13.9" x14ac:dyDescent="0.25">
      <c r="A102" s="46" t="s">
        <v>92</v>
      </c>
      <c r="B102" s="19" t="s">
        <v>19</v>
      </c>
      <c r="C102" s="20">
        <f>0.1*C21</f>
        <v>46000</v>
      </c>
      <c r="D102" s="21"/>
      <c r="E102" s="45"/>
    </row>
    <row r="103" spans="1:5" ht="13.9" x14ac:dyDescent="0.25">
      <c r="A103" s="46" t="s">
        <v>93</v>
      </c>
      <c r="B103" s="19" t="s">
        <v>19</v>
      </c>
      <c r="C103" s="20">
        <f>0.1*C22</f>
        <v>103000</v>
      </c>
      <c r="D103" s="21"/>
      <c r="E103" s="45"/>
    </row>
    <row r="104" spans="1:5" ht="13.9" x14ac:dyDescent="0.25">
      <c r="A104" s="48" t="s">
        <v>103</v>
      </c>
      <c r="B104" s="19" t="s">
        <v>104</v>
      </c>
      <c r="C104" s="20">
        <f>+C105*12</f>
        <v>120</v>
      </c>
      <c r="D104" s="21"/>
      <c r="E104" s="45"/>
    </row>
    <row r="105" spans="1:5" ht="13.9" x14ac:dyDescent="0.25">
      <c r="A105" s="48" t="s">
        <v>102</v>
      </c>
      <c r="B105" s="19" t="s">
        <v>25</v>
      </c>
      <c r="C105" s="20">
        <v>10</v>
      </c>
      <c r="D105" s="21"/>
      <c r="E105" s="45"/>
    </row>
    <row r="106" spans="1:5" ht="13.9" x14ac:dyDescent="0.25">
      <c r="A106" s="48" t="s">
        <v>105</v>
      </c>
      <c r="B106" s="19" t="s">
        <v>106</v>
      </c>
      <c r="C106" s="20">
        <f>+C101</f>
        <v>1090700</v>
      </c>
      <c r="D106" s="21"/>
      <c r="E106" s="45"/>
    </row>
    <row r="107" spans="1:5" ht="13.9" x14ac:dyDescent="0.25">
      <c r="A107" s="115" t="s">
        <v>125</v>
      </c>
      <c r="B107" s="116" t="s">
        <v>19</v>
      </c>
      <c r="C107" s="106">
        <v>25000</v>
      </c>
      <c r="D107" s="21"/>
      <c r="E107" s="45"/>
    </row>
    <row r="108" spans="1:5" ht="13.9" x14ac:dyDescent="0.25">
      <c r="A108" s="110"/>
      <c r="B108" s="111"/>
      <c r="C108" s="112"/>
      <c r="D108" s="21"/>
      <c r="E108" s="45"/>
    </row>
    <row r="109" spans="1:5" ht="13.9" x14ac:dyDescent="0.25">
      <c r="A109" s="110"/>
      <c r="B109" s="113"/>
      <c r="C109" s="114"/>
      <c r="D109" s="35"/>
      <c r="E109" s="49"/>
    </row>
    <row r="110" spans="1:5" ht="7.9" customHeight="1" x14ac:dyDescent="0.25">
      <c r="A110" s="88"/>
      <c r="B110" s="89"/>
      <c r="C110" s="90"/>
      <c r="D110" s="91"/>
      <c r="E110" s="92"/>
    </row>
    <row r="111" spans="1:5" ht="29.45" customHeight="1" x14ac:dyDescent="0.25">
      <c r="A111" s="122" t="s">
        <v>66</v>
      </c>
      <c r="B111" s="123"/>
      <c r="C111" s="123"/>
      <c r="D111" s="123"/>
      <c r="E111" s="124"/>
    </row>
    <row r="112" spans="1:5" ht="13.9" x14ac:dyDescent="0.25">
      <c r="A112" s="96" t="s">
        <v>60</v>
      </c>
      <c r="B112" s="93"/>
      <c r="C112" s="94"/>
      <c r="D112" s="95"/>
      <c r="E112" s="97"/>
    </row>
    <row r="113" spans="1:7" s="8" customFormat="1" ht="13.9" x14ac:dyDescent="0.25">
      <c r="A113" s="98"/>
      <c r="B113" s="102"/>
      <c r="C113" s="102"/>
      <c r="D113" s="102"/>
      <c r="E113" s="99"/>
    </row>
    <row r="114" spans="1:7" s="8" customFormat="1" ht="13.9" x14ac:dyDescent="0.25">
      <c r="A114" s="98"/>
      <c r="B114" s="102"/>
      <c r="C114" s="102"/>
      <c r="D114" s="102"/>
      <c r="E114" s="99"/>
    </row>
    <row r="115" spans="1:7" ht="14.45" thickBot="1" x14ac:dyDescent="0.3">
      <c r="A115" s="100"/>
      <c r="B115" s="103"/>
      <c r="C115" s="103"/>
      <c r="D115" s="103"/>
      <c r="E115" s="101"/>
    </row>
    <row r="117" spans="1:7" s="3" customFormat="1" ht="15" customHeight="1" x14ac:dyDescent="0.2">
      <c r="A117" s="121" t="s">
        <v>54</v>
      </c>
      <c r="B117" s="121"/>
      <c r="C117" s="121"/>
      <c r="D117" s="121"/>
      <c r="E117" s="121"/>
      <c r="F117" s="34"/>
      <c r="G117" s="34"/>
    </row>
    <row r="118" spans="1:7" s="3" customFormat="1" ht="13.9" customHeight="1" x14ac:dyDescent="0.2">
      <c r="A118" s="121"/>
      <c r="B118" s="121"/>
      <c r="C118" s="121"/>
      <c r="D118" s="121"/>
      <c r="E118" s="121"/>
      <c r="F118" s="34"/>
      <c r="G118" s="34"/>
    </row>
    <row r="119" spans="1:7" s="3" customFormat="1" ht="13.9" customHeight="1" x14ac:dyDescent="0.2">
      <c r="A119" s="121"/>
      <c r="B119" s="121"/>
      <c r="C119" s="121"/>
      <c r="D119" s="121"/>
      <c r="E119" s="121"/>
      <c r="F119" s="34"/>
      <c r="G119" s="34"/>
    </row>
    <row r="120" spans="1:7" ht="13.9" x14ac:dyDescent="0.25">
      <c r="A120" s="2"/>
      <c r="B120" s="2"/>
      <c r="C120" s="1"/>
      <c r="D120" s="1"/>
      <c r="E120" s="1"/>
    </row>
    <row r="121" spans="1:7" ht="22.15" customHeight="1" thickBot="1" x14ac:dyDescent="0.3">
      <c r="A121" s="2"/>
      <c r="B121" s="3" t="s">
        <v>55</v>
      </c>
      <c r="C121" s="120"/>
      <c r="D121" s="120"/>
      <c r="E121" s="120"/>
    </row>
    <row r="122" spans="1:7" ht="22.15" customHeight="1" thickBot="1" x14ac:dyDescent="0.3">
      <c r="A122" s="2"/>
      <c r="B122" s="3" t="s">
        <v>56</v>
      </c>
      <c r="C122" s="120"/>
      <c r="D122" s="120"/>
      <c r="E122" s="120"/>
    </row>
    <row r="123" spans="1:7" ht="22.15" customHeight="1" thickBot="1" x14ac:dyDescent="0.3">
      <c r="A123" s="2"/>
      <c r="B123" s="3" t="s">
        <v>57</v>
      </c>
      <c r="C123" s="120"/>
      <c r="D123" s="120"/>
      <c r="E123" s="120"/>
    </row>
    <row r="124" spans="1:7" ht="22.15" customHeight="1" thickBot="1" x14ac:dyDescent="0.3">
      <c r="A124" s="2"/>
      <c r="B124" s="3" t="s">
        <v>58</v>
      </c>
      <c r="C124" s="120"/>
      <c r="D124" s="120"/>
      <c r="E124" s="120"/>
    </row>
    <row r="125" spans="1:7" ht="22.15" customHeight="1" thickBot="1" x14ac:dyDescent="0.3">
      <c r="A125" s="2"/>
      <c r="B125" s="3" t="s">
        <v>59</v>
      </c>
      <c r="C125" s="120"/>
      <c r="D125" s="120"/>
      <c r="E125" s="120"/>
    </row>
    <row r="126" spans="1:7" ht="13.9" x14ac:dyDescent="0.25">
      <c r="A126" s="9"/>
    </row>
  </sheetData>
  <mergeCells count="11">
    <mergeCell ref="A1:E1"/>
    <mergeCell ref="A3:E3"/>
    <mergeCell ref="A4:E4"/>
    <mergeCell ref="C125:E125"/>
    <mergeCell ref="A117:E119"/>
    <mergeCell ref="A111:E111"/>
    <mergeCell ref="C121:E121"/>
    <mergeCell ref="C122:E122"/>
    <mergeCell ref="C123:E123"/>
    <mergeCell ref="C124:E124"/>
    <mergeCell ref="A2:E2"/>
  </mergeCells>
  <printOptions horizontalCentered="1"/>
  <pageMargins left="0.34" right="0.27" top="0.46" bottom="0.52" header="0.22" footer="0.22"/>
  <pageSetup scale="8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STO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Janice Barnes</dc:creator>
  <cp:lastModifiedBy>Anne Jewell</cp:lastModifiedBy>
  <cp:lastPrinted>2018-11-15T22:31:45Z</cp:lastPrinted>
  <dcterms:created xsi:type="dcterms:W3CDTF">2018-03-23T16:23:23Z</dcterms:created>
  <dcterms:modified xsi:type="dcterms:W3CDTF">2018-11-19T20:21:27Z</dcterms:modified>
</cp:coreProperties>
</file>